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Model" sheetId="2" state="visible" r:id="rId2"/>
    <sheet name="Formula 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0x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FF"/>
      <sz val="11"/>
    </font>
    <font>
      <name val="Calibri"/>
      <color rgb="FF000000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00FFF2CC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3" fontId="3" fillId="0" borderId="0" pivotButton="0" quotePrefix="0" xfId="0"/>
    <xf numFmtId="164" fontId="3" fillId="0" borderId="0" pivotButton="0" quotePrefix="0" xfId="0"/>
    <xf numFmtId="10" fontId="3" fillId="0" borderId="0" pivotButton="0" quotePrefix="0" xfId="0"/>
    <xf numFmtId="165" fontId="3" fillId="0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164" fontId="4" fillId="0" borderId="0" pivotButton="0" quotePrefix="0" xfId="0"/>
    <xf numFmtId="0" fontId="4" fillId="0" borderId="0" pivotButton="0" quotePrefix="0" xfId="0"/>
    <xf numFmtId="164" fontId="5" fillId="0" borderId="0" pivotButton="0" quotePrefix="0" xfId="0"/>
    <xf numFmtId="164" fontId="4" fillId="4" borderId="0" pivotButton="0" quotePrefix="0" xfId="0"/>
    <xf numFmtId="0" fontId="4" fillId="0" borderId="0" applyAlignment="1" pivotButton="0" quotePrefix="0" xfId="0">
      <alignment horizontal="center"/>
    </xf>
    <xf numFmtId="0" fontId="7" fillId="5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Course</author>
  </authors>
  <commentList>
    <comment ref="E7" authorId="0" shapeId="0">
      <text>
        <t>DSCR-constrained loan (I/O): max annual debt service = NOI / min DSCR; divide by the note rate to get the loan it supports.</t>
      </text>
    </comment>
    <comment ref="B8" authorId="0" shapeId="0">
      <text>
        <t>EGI = GPR - vacancy + other income. Vacancy is entered as a negative line so the column simply sums.</t>
      </text>
    </comment>
    <comment ref="E9" authorId="0" shapeId="0">
      <text>
        <t>Binding loan = MIN of all four constraints. Whatever is smallest is what the lender will actually fund.</t>
      </text>
    </comment>
    <comment ref="B10" authorId="0" shapeId="0">
      <text>
        <t>NOI = EGI - operating expenses. Exclude debt service, capex, depreciation and income tax — those are below NOI.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1" t="inlineStr">
        <is>
          <t>Module 05 — NOI &amp; Sizing: Assumptions</t>
        </is>
      </c>
    </row>
    <row r="5">
      <c r="A5" s="2" t="inlineStr">
        <is>
          <t>PROPERTY (illustrative)</t>
        </is>
      </c>
      <c r="B5" s="3" t="n"/>
    </row>
    <row r="6">
      <c r="A6" s="4" t="inlineStr">
        <is>
          <t>Units</t>
        </is>
      </c>
      <c r="B6" s="5" t="n">
        <v>50</v>
      </c>
    </row>
    <row r="7">
      <c r="A7" s="4" t="inlineStr">
        <is>
          <t>Avg in-place rent / mo</t>
        </is>
      </c>
      <c r="B7" s="6" t="n">
        <v>2200</v>
      </c>
    </row>
    <row r="8">
      <c r="A8" s="4" t="inlineStr">
        <is>
          <t>Vacancy / credit loss %</t>
        </is>
      </c>
      <c r="B8" s="7" t="n">
        <v>0.05</v>
      </c>
    </row>
    <row r="9">
      <c r="A9" s="4" t="inlineStr">
        <is>
          <t>Other income / yr</t>
        </is>
      </c>
      <c r="B9" s="6" t="n">
        <v>60000</v>
      </c>
    </row>
    <row r="10">
      <c r="A10" s="4" t="inlineStr">
        <is>
          <t>Opex % of EGI</t>
        </is>
      </c>
      <c r="B10" s="7" t="n">
        <v>0.4</v>
      </c>
    </row>
    <row r="11">
      <c r="A11" s="2" t="inlineStr">
        <is>
          <t>SIZING CONSTRAINTS</t>
        </is>
      </c>
      <c r="B11" s="3" t="n"/>
    </row>
    <row r="12">
      <c r="A12" s="4" t="inlineStr">
        <is>
          <t>As-stabilized value</t>
        </is>
      </c>
      <c r="B12" s="6" t="n">
        <v>40000000</v>
      </c>
    </row>
    <row r="13">
      <c r="A13" s="4" t="inlineStr">
        <is>
          <t>Total project cost</t>
        </is>
      </c>
      <c r="B13" s="6" t="n">
        <v>30000000</v>
      </c>
    </row>
    <row r="14">
      <c r="A14" s="4" t="inlineStr">
        <is>
          <t>Max LTV %</t>
        </is>
      </c>
      <c r="B14" s="7" t="n">
        <v>0.65</v>
      </c>
    </row>
    <row r="15">
      <c r="A15" s="4" t="inlineStr">
        <is>
          <t>Max LTC %</t>
        </is>
      </c>
      <c r="B15" s="7" t="n">
        <v>0.7</v>
      </c>
    </row>
    <row r="16">
      <c r="A16" s="4" t="inlineStr">
        <is>
          <t>Min DSCR</t>
        </is>
      </c>
      <c r="B16" s="8" t="n">
        <v>1.25</v>
      </c>
    </row>
    <row r="17">
      <c r="A17" s="4" t="inlineStr">
        <is>
          <t>Note rate (I/O)</t>
        </is>
      </c>
      <c r="B17" s="7" t="n">
        <v>0.078</v>
      </c>
    </row>
    <row r="18">
      <c r="A18" s="4" t="inlineStr">
        <is>
          <t>Debt-yield floor</t>
        </is>
      </c>
      <c r="B18" s="7" t="n">
        <v>0.09</v>
      </c>
    </row>
    <row r="20">
      <c r="A20" s="9" t="inlineStr">
        <is>
          <t>COLOR LEGEND</t>
        </is>
      </c>
    </row>
    <row r="21">
      <c r="A21" s="10" t="inlineStr">
        <is>
          <t>Blue = input / assumption</t>
        </is>
      </c>
    </row>
    <row r="22">
      <c r="A22" s="11" t="inlineStr">
        <is>
          <t>Black = formula / calculation</t>
        </is>
      </c>
    </row>
    <row r="23">
      <c r="A23" s="12" t="inlineStr">
        <is>
          <t>Green = link to another sheet</t>
        </is>
      </c>
    </row>
    <row r="24">
      <c r="A24" s="13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4" customWidth="1" min="3" max="3"/>
    <col width="30" customWidth="1" min="4" max="4"/>
    <col width="16" customWidth="1" min="5" max="5"/>
  </cols>
  <sheetData>
    <row r="1" ht="22" customHeight="1">
      <c r="A1" s="1" t="inlineStr">
        <is>
          <t>Model — NOI bridge &amp; debt sizing</t>
        </is>
      </c>
    </row>
    <row r="4">
      <c r="A4" s="2" t="inlineStr">
        <is>
          <t>NOI BRIDGE</t>
        </is>
      </c>
      <c r="B4" s="3" t="n"/>
      <c r="D4" s="2" t="inlineStr">
        <is>
          <t>DEBT SIZING</t>
        </is>
      </c>
      <c r="E4" s="3" t="n"/>
    </row>
    <row r="5">
      <c r="A5" s="4" t="inlineStr">
        <is>
          <t>Gross Potential Rent (GPR)</t>
        </is>
      </c>
      <c r="B5" s="14">
        <f>Assumptions!$B$6*Assumptions!$B$7*12</f>
        <v/>
      </c>
      <c r="D5" s="15" t="inlineStr">
        <is>
          <t>Max loan @ LTV</t>
        </is>
      </c>
      <c r="E5" s="14">
        <f>Assumptions!$B$14*Assumptions!$B$12</f>
        <v/>
      </c>
    </row>
    <row r="6">
      <c r="A6" s="15" t="inlineStr">
        <is>
          <t>Less: vacancy / credit loss</t>
        </is>
      </c>
      <c r="B6" s="14">
        <f>-B5*Assumptions!$B$8</f>
        <v/>
      </c>
      <c r="D6" s="15" t="inlineStr">
        <is>
          <t>Max loan @ LTC</t>
        </is>
      </c>
      <c r="E6" s="14">
        <f>Assumptions!$B$15*Assumptions!$B$13</f>
        <v/>
      </c>
    </row>
    <row r="7">
      <c r="A7" s="15" t="inlineStr">
        <is>
          <t>Plus: other income</t>
        </is>
      </c>
      <c r="B7" s="16">
        <f>Assumptions!$B$9</f>
        <v/>
      </c>
      <c r="D7" s="15" t="inlineStr">
        <is>
          <t>Max loan @ DSCR</t>
        </is>
      </c>
      <c r="E7" s="17">
        <f>(B10/Assumptions!$B$16)/Assumptions!$B$17</f>
        <v/>
      </c>
    </row>
    <row r="8">
      <c r="A8" s="4" t="inlineStr">
        <is>
          <t>Effective Gross Income (EGI)</t>
        </is>
      </c>
      <c r="B8" s="17">
        <f>B5+B6+B7</f>
        <v/>
      </c>
      <c r="D8" s="15" t="inlineStr">
        <is>
          <t>Max loan @ debt yield</t>
        </is>
      </c>
      <c r="E8" s="14">
        <f>B10/Assumptions!$B$18</f>
        <v/>
      </c>
    </row>
    <row r="9">
      <c r="A9" s="15" t="inlineStr">
        <is>
          <t>Less: operating expenses</t>
        </is>
      </c>
      <c r="B9" s="14">
        <f>-B8*Assumptions!$B$10</f>
        <v/>
      </c>
      <c r="D9" s="4" t="inlineStr">
        <is>
          <t>Binding loan (MIN)</t>
        </is>
      </c>
      <c r="E9" s="17">
        <f>MIN(E5,E6,E7,E8)</f>
        <v/>
      </c>
    </row>
    <row r="10">
      <c r="A10" s="4" t="inlineStr">
        <is>
          <t>Net Operating Income (NOI)</t>
        </is>
      </c>
      <c r="B10" s="17">
        <f>B8+B9</f>
        <v/>
      </c>
      <c r="D10" s="4" t="inlineStr">
        <is>
          <t>Binding constraint</t>
        </is>
      </c>
      <c r="E10" s="15">
        <f>IFERROR(INDEX({"LTV";"LTC";"DSCR";"Debt yield"},MATCH(E9,E5:E8,0)),"")</f>
        <v/>
      </c>
    </row>
    <row r="13">
      <c r="A13" s="2" t="inlineStr">
        <is>
          <t>CHECKS</t>
        </is>
      </c>
      <c r="B13" s="3" t="n"/>
      <c r="C13" s="3" t="n"/>
    </row>
    <row r="14">
      <c r="A14" s="15" t="inlineStr">
        <is>
          <t>EGI &lt; GPR + other income</t>
        </is>
      </c>
      <c r="C14" s="18">
        <f>IF(B8&lt;=B5+Assumptions!$B$9,"OK","FAIL")</f>
        <v/>
      </c>
    </row>
    <row r="15">
      <c r="A15" s="15" t="inlineStr">
        <is>
          <t>NOI &gt; 0</t>
        </is>
      </c>
      <c r="C15" s="18">
        <f>IF(B10&gt;0,"OK","FAIL")</f>
        <v/>
      </c>
    </row>
    <row r="16">
      <c r="A16" s="15" t="inlineStr">
        <is>
          <t>NOI &lt; EGI (opex positive)</t>
        </is>
      </c>
      <c r="C16" s="18">
        <f>IF(B10&lt;B8,"OK","FAIL")</f>
        <v/>
      </c>
    </row>
    <row r="17">
      <c r="A17" s="15" t="inlineStr">
        <is>
          <t>Binding = MIN of constraints</t>
        </is>
      </c>
      <c r="C17" s="18">
        <f>IF(ABS(E9-MIN(E5,E6,E7,E8))&lt;1,"OK","FAIL")</f>
        <v/>
      </c>
    </row>
    <row r="18">
      <c r="A18" s="15" t="inlineStr">
        <is>
          <t>All constraints &gt; 0</t>
        </is>
      </c>
      <c r="C18" s="18">
        <f>IF(AND(E5&gt;0,E6&gt;0,E7&gt;0,E8&gt;0),"OK","FAIL")</f>
        <v/>
      </c>
    </row>
  </sheetData>
  <mergeCells count="1">
    <mergeCell ref="A1:D1"/>
  </mergeCells>
  <conditionalFormatting sqref="C14:C18">
    <cfRule type="expression" priority="1" dxfId="0">
      <formula>EXACT(C14,"OK")</formula>
    </cfRule>
    <cfRule type="expression" priority="2" dxfId="1">
      <formula>EXACT(C14,"FAIL")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0" customWidth="1" min="3" max="3"/>
    <col width="26" customWidth="1" min="4" max="4"/>
    <col width="34" customWidth="1" min="5" max="5"/>
  </cols>
  <sheetData>
    <row r="1" ht="22" customHeight="1">
      <c r="A1" s="1" t="inlineStr">
        <is>
          <t>Formula Notes</t>
        </is>
      </c>
    </row>
    <row r="3">
      <c r="A3" s="19" t="inlineStr">
        <is>
          <t>Cell</t>
        </is>
      </c>
      <c r="B3" s="19" t="inlineStr">
        <is>
          <t>Formula</t>
        </is>
      </c>
      <c r="C3" s="19" t="inlineStr">
        <is>
          <t>Plain-English</t>
        </is>
      </c>
      <c r="D3" s="19" t="inlineStr">
        <is>
          <t>Shortcut</t>
        </is>
      </c>
      <c r="E3" s="19" t="inlineStr">
        <is>
          <t>Common mistake</t>
        </is>
      </c>
    </row>
    <row r="4" ht="42" customHeight="1">
      <c r="A4" s="20" t="inlineStr">
        <is>
          <t>B8</t>
        </is>
      </c>
      <c r="B4" s="21" t="inlineStr">
        <is>
          <t xml:space="preserve"> =GPR - vac + other</t>
        </is>
      </c>
      <c r="C4" s="21" t="inlineStr">
        <is>
          <t>Effective gross income.</t>
        </is>
      </c>
      <c r="D4" s="21" t="inlineStr">
        <is>
          <t>Sum the column</t>
        </is>
      </c>
      <c r="E4" s="21" t="inlineStr">
        <is>
          <t>Double-counting other income</t>
        </is>
      </c>
    </row>
    <row r="5" ht="42" customHeight="1">
      <c r="A5" s="20" t="inlineStr">
        <is>
          <t>B10</t>
        </is>
      </c>
      <c r="B5" s="21" t="inlineStr">
        <is>
          <t xml:space="preserve"> =EGI - opex</t>
        </is>
      </c>
      <c r="C5" s="21" t="inlineStr">
        <is>
          <t>Net operating income.</t>
        </is>
      </c>
      <c r="D5" s="21" t="inlineStr">
        <is>
          <t>—</t>
        </is>
      </c>
      <c r="E5" s="21" t="inlineStr">
        <is>
          <t>Putting capex/debt service above NOI</t>
        </is>
      </c>
    </row>
    <row r="6" ht="42" customHeight="1">
      <c r="A6" s="20" t="inlineStr">
        <is>
          <t>E7</t>
        </is>
      </c>
      <c r="B6" s="21" t="inlineStr">
        <is>
          <t xml:space="preserve"> =(NOI/DSCR)/rate</t>
        </is>
      </c>
      <c r="C6" s="21" t="inlineStr">
        <is>
          <t>DSCR-constrained loan (I/O).</t>
        </is>
      </c>
      <c r="D6" s="21" t="inlineStr">
        <is>
          <t>—</t>
        </is>
      </c>
      <c r="E6" s="21" t="inlineStr">
        <is>
          <t>Forgetting it's I/O (no amortization in the constraint)</t>
        </is>
      </c>
    </row>
    <row r="7" ht="42" customHeight="1">
      <c r="A7" s="20" t="inlineStr">
        <is>
          <t>E9</t>
        </is>
      </c>
      <c r="B7" s="21" t="inlineStr">
        <is>
          <t xml:space="preserve"> =MIN(...)</t>
        </is>
      </c>
      <c r="C7" s="21" t="inlineStr">
        <is>
          <t>The loan the lender funds.</t>
        </is>
      </c>
      <c r="D7" s="21" t="inlineStr">
        <is>
          <t>MIN across all four</t>
        </is>
      </c>
      <c r="E7" s="21" t="inlineStr">
        <is>
          <t>Quoting the biggest number instead of the smallest</t>
        </is>
      </c>
    </row>
    <row r="8" ht="42" customHeight="1">
      <c r="A8" s="20" t="inlineStr">
        <is>
          <t>E10</t>
        </is>
      </c>
      <c r="B8" s="21" t="inlineStr">
        <is>
          <t>INDEX/MATCH</t>
        </is>
      </c>
      <c r="C8" s="21" t="inlineStr">
        <is>
          <t>Names the binding constraint.</t>
        </is>
      </c>
      <c r="D8" s="21" t="inlineStr">
        <is>
          <t>MATCH the MIN back to its label</t>
        </is>
      </c>
      <c r="E8" s="21" t="inlineStr">
        <is>
          <t>Hardcoding the label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