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Formula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yyyy-mm-dd h:mm:ss"/>
    <numFmt numFmtId="166" formatCode="m/d/yyyy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color rgb="FF000000"/>
      <sz val="11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D9E1F2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2" borderId="0" pivotButton="0" quotePrefix="0" xfId="0"/>
    <xf numFmtId="0" fontId="2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7" fillId="3" borderId="0" applyAlignment="1" pivotButton="0" quotePrefix="0" xfId="0">
      <alignment horizontal="center" vertical="center" wrapText="1"/>
    </xf>
    <xf numFmtId="0" fontId="7" fillId="3" borderId="0" pivotButton="0" quotePrefix="0" xfId="0"/>
    <xf numFmtId="0" fontId="4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66" fontId="4" fillId="0" borderId="0" pivotButton="0" quotePrefix="0" xfId="0"/>
    <xf numFmtId="0" fontId="2" fillId="5" borderId="0" pivotButton="0" quotePrefix="0" xfId="0"/>
    <xf numFmtId="166" fontId="2" fillId="5" borderId="0" pivotButton="0" quotePrefix="0" xfId="0"/>
    <xf numFmtId="166" fontId="2" fillId="0" borderId="0" pivotButton="0" quotePrefix="0" xfId="0"/>
    <xf numFmtId="0" fontId="3" fillId="4" borderId="0" pivotButton="0" quotePrefix="0" xfId="0"/>
    <xf numFmtId="0" fontId="0" fillId="4" borderId="0" pivotButton="0" quotePrefix="0" xfId="0"/>
    <xf numFmtId="164" fontId="2" fillId="5" borderId="0" pivotButton="0" quotePrefix="0" xfId="0"/>
    <xf numFmtId="3" fontId="2" fillId="5" borderId="0" pivotButton="0" quotePrefix="0" xfId="0"/>
    <xf numFmtId="164" fontId="2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Course</author>
  </authors>
  <commentList>
    <comment ref="G5" authorId="0" shapeId="0">
      <text>
        <t>IF: below-market flag. D&lt;E -&gt; 'BELOW'. Fill down with Ctrl+D.</t>
      </text>
    </comment>
    <comment ref="H5" authorId="0" shapeId="0">
      <text>
        <t>EOMONTH(date,0) snaps to the month-end. Use months&gt;0 to roll forward (e.g. lease+12).</t>
      </text>
    </comment>
    <comment ref="C16" authorId="0" shapeId="0">
      <text>
        <t>INDEX/MATCH: MATCH finds the row of '201', INDEX returns that row of the rent column. Beats VLOOKUP — return column can sit left of the key and won't break if columns move.</t>
      </text>
    </comment>
    <comment ref="C17" authorId="0" shapeId="0">
      <text>
        <t>XLOOKUP: key, lookup range, return range, and a not-found value all in one call. Shortcut: type the name and Tab.</t>
      </text>
    </comment>
    <comment ref="C18" authorId="0" shapeId="0">
      <text>
        <t>SUMIFS: sum_range first, then criteria pairs. Anchor ranges with $ so the formula copies cleanly.</t>
      </text>
    </comment>
    <comment ref="C21" authorId="0" shapeId="0">
      <text>
        <t>IFERROR wraps the lookup so a missing unit returns 'not found' instead of #N/A. Don't wrap everything blindly — it hides real errors too.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40" customWidth="1" min="1" max="1"/>
  </cols>
  <sheetData>
    <row r="1" ht="22" customHeight="1">
      <c r="A1" s="1" t="inlineStr">
        <is>
          <t>Module 02 — Core Formulas: Assumptions</t>
        </is>
      </c>
    </row>
    <row r="2">
      <c r="A2" s="2" t="inlineStr">
        <is>
          <t>All raw data is illustrative.</t>
        </is>
      </c>
    </row>
    <row r="4">
      <c r="A4" s="3" t="inlineStr">
        <is>
          <t>COLOR LEGEND</t>
        </is>
      </c>
    </row>
    <row r="5">
      <c r="A5" s="4" t="inlineStr">
        <is>
          <t>Blue = input / assumption</t>
        </is>
      </c>
    </row>
    <row r="6">
      <c r="A6" s="5" t="inlineStr">
        <is>
          <t>Black = formula / calculation</t>
        </is>
      </c>
    </row>
    <row r="7">
      <c r="A7" s="6" t="inlineStr">
        <is>
          <t>Green = link to another sheet</t>
        </is>
      </c>
    </row>
    <row r="8">
      <c r="A8" s="7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8" customWidth="1" min="3" max="3"/>
    <col width="12" customWidth="1" min="4" max="4"/>
    <col width="12" customWidth="1" min="5" max="5"/>
    <col width="13" customWidth="1" min="6" max="6"/>
    <col width="14" customWidth="1" min="7" max="7"/>
    <col width="14" customWidth="1" min="8" max="8"/>
  </cols>
  <sheetData>
    <row r="1" ht="22" customHeight="1">
      <c r="A1" s="1" t="inlineStr">
        <is>
          <t>Model — rent roll + summary</t>
        </is>
      </c>
    </row>
    <row r="4">
      <c r="A4" s="8" t="inlineStr">
        <is>
          <t>Unit</t>
        </is>
      </c>
      <c r="B4" s="8" t="inlineStr">
        <is>
          <t>Type</t>
        </is>
      </c>
      <c r="C4" s="8" t="inlineStr">
        <is>
          <t>SqFt</t>
        </is>
      </c>
      <c r="D4" s="8" t="inlineStr">
        <is>
          <t>InPlaceRent</t>
        </is>
      </c>
      <c r="E4" s="8" t="inlineStr">
        <is>
          <t>MarketRent</t>
        </is>
      </c>
      <c r="F4" s="8" t="inlineStr">
        <is>
          <t>LeaseEnd</t>
        </is>
      </c>
      <c r="G4" s="8" t="inlineStr">
        <is>
          <t>Flag (IF)</t>
        </is>
      </c>
      <c r="H4" s="9" t="inlineStr">
        <is>
          <t>LeaseEnd EOMONTH</t>
        </is>
      </c>
    </row>
    <row r="5">
      <c r="A5" s="10" t="inlineStr">
        <is>
          <t>101</t>
        </is>
      </c>
      <c r="B5" s="10" t="inlineStr">
        <is>
          <t>1BR</t>
        </is>
      </c>
      <c r="C5" s="11" t="n">
        <v>700</v>
      </c>
      <c r="D5" s="12" t="n">
        <v>2100</v>
      </c>
      <c r="E5" s="12" t="n">
        <v>2250</v>
      </c>
      <c r="F5" s="13" t="n">
        <v>46295</v>
      </c>
      <c r="G5" s="14">
        <f>IF(D5&lt;E5,"BELOW","OK")</f>
        <v/>
      </c>
      <c r="H5" s="15">
        <f>EOMONTH(F5,0)</f>
        <v/>
      </c>
    </row>
    <row r="6">
      <c r="A6" s="10" t="inlineStr">
        <is>
          <t>102</t>
        </is>
      </c>
      <c r="B6" s="10" t="inlineStr">
        <is>
          <t>1BR</t>
        </is>
      </c>
      <c r="C6" s="11" t="n">
        <v>720</v>
      </c>
      <c r="D6" s="12" t="n">
        <v>2000</v>
      </c>
      <c r="E6" s="12" t="n">
        <v>2250</v>
      </c>
      <c r="F6" s="13" t="n">
        <v>46356</v>
      </c>
      <c r="G6" s="2">
        <f>IF(D6&lt;E6,"BELOW","OK")</f>
        <v/>
      </c>
      <c r="H6" s="16">
        <f>EOMONTH(F6,0)</f>
        <v/>
      </c>
    </row>
    <row r="7">
      <c r="A7" s="10" t="inlineStr">
        <is>
          <t>201</t>
        </is>
      </c>
      <c r="B7" s="10" t="inlineStr">
        <is>
          <t>2BR</t>
        </is>
      </c>
      <c r="C7" s="11" t="n">
        <v>1000</v>
      </c>
      <c r="D7" s="12" t="n">
        <v>2900</v>
      </c>
      <c r="E7" s="12" t="n">
        <v>3100</v>
      </c>
      <c r="F7" s="13" t="n">
        <v>46446</v>
      </c>
      <c r="G7" s="2">
        <f>IF(D7&lt;E7,"BELOW","OK")</f>
        <v/>
      </c>
      <c r="H7" s="16">
        <f>EOMONTH(F7,0)</f>
        <v/>
      </c>
    </row>
    <row r="8">
      <c r="A8" s="10" t="inlineStr">
        <is>
          <t>202</t>
        </is>
      </c>
      <c r="B8" s="10" t="inlineStr">
        <is>
          <t>2BR</t>
        </is>
      </c>
      <c r="C8" s="11" t="n">
        <v>1010</v>
      </c>
      <c r="D8" s="12" t="n">
        <v>3150</v>
      </c>
      <c r="E8" s="12" t="n">
        <v>3100</v>
      </c>
      <c r="F8" s="13" t="n">
        <v>46265</v>
      </c>
      <c r="G8" s="2">
        <f>IF(D8&lt;E8,"BELOW","OK")</f>
        <v/>
      </c>
      <c r="H8" s="16">
        <f>EOMONTH(F8,0)</f>
        <v/>
      </c>
    </row>
    <row r="9">
      <c r="A9" s="10" t="inlineStr">
        <is>
          <t>301</t>
        </is>
      </c>
      <c r="B9" s="10" t="inlineStr">
        <is>
          <t>3BR</t>
        </is>
      </c>
      <c r="C9" s="11" t="n">
        <v>1300</v>
      </c>
      <c r="D9" s="12" t="n">
        <v>3800</v>
      </c>
      <c r="E9" s="12" t="n">
        <v>4000</v>
      </c>
      <c r="F9" s="13" t="n">
        <v>46538</v>
      </c>
      <c r="G9" s="2">
        <f>IF(D9&lt;E9,"BELOW","OK")</f>
        <v/>
      </c>
      <c r="H9" s="16">
        <f>EOMONTH(F9,0)</f>
        <v/>
      </c>
    </row>
    <row r="10">
      <c r="A10" s="10" t="inlineStr">
        <is>
          <t>302</t>
        </is>
      </c>
      <c r="B10" s="10" t="inlineStr">
        <is>
          <t>3BR</t>
        </is>
      </c>
      <c r="C10" s="11" t="n">
        <v>1280</v>
      </c>
      <c r="D10" s="12" t="n">
        <v>4050</v>
      </c>
      <c r="E10" s="12" t="n">
        <v>4000</v>
      </c>
      <c r="F10" s="13" t="n">
        <v>46387</v>
      </c>
      <c r="G10" s="2">
        <f>IF(D10&lt;E10,"BELOW","OK")</f>
        <v/>
      </c>
      <c r="H10" s="16">
        <f>EOMONTH(F10,0)</f>
        <v/>
      </c>
    </row>
    <row r="11">
      <c r="A11" s="10" t="inlineStr">
        <is>
          <t>103</t>
        </is>
      </c>
      <c r="B11" s="10" t="inlineStr">
        <is>
          <t>1BR</t>
        </is>
      </c>
      <c r="C11" s="11" t="n">
        <v>690</v>
      </c>
      <c r="D11" s="12" t="n">
        <v>2250</v>
      </c>
      <c r="E11" s="12" t="n">
        <v>2250</v>
      </c>
      <c r="F11" s="13" t="n">
        <v>46418</v>
      </c>
      <c r="G11" s="2">
        <f>IF(D11&lt;E11,"BELOW","OK")</f>
        <v/>
      </c>
      <c r="H11" s="16">
        <f>EOMONTH(F11,0)</f>
        <v/>
      </c>
    </row>
    <row r="12">
      <c r="A12" s="10" t="inlineStr">
        <is>
          <t>203</t>
        </is>
      </c>
      <c r="B12" s="10" t="inlineStr">
        <is>
          <t>2BR</t>
        </is>
      </c>
      <c r="C12" s="11" t="n">
        <v>1005</v>
      </c>
      <c r="D12" s="12" t="n">
        <v>3000</v>
      </c>
      <c r="E12" s="12" t="n">
        <v>3100</v>
      </c>
      <c r="F12" s="13" t="n">
        <v>46326</v>
      </c>
      <c r="G12" s="2">
        <f>IF(D12&lt;E12,"BELOW","OK")</f>
        <v/>
      </c>
      <c r="H12" s="16">
        <f>EOMONTH(F12,0)</f>
        <v/>
      </c>
    </row>
    <row r="15">
      <c r="A15" s="17" t="inlineStr">
        <is>
          <t>SUMMARY</t>
        </is>
      </c>
      <c r="B15" s="18" t="n"/>
      <c r="C15" s="18" t="n"/>
    </row>
    <row r="16">
      <c r="A16" s="2" t="inlineStr">
        <is>
          <t>1) INDEX/MATCH: in-place rent for unit 201</t>
        </is>
      </c>
      <c r="C16" s="19">
        <f>INDEX($D$5:$D$12,MATCH("201",$A$5:$A$12,0))</f>
        <v/>
      </c>
    </row>
    <row r="17">
      <c r="A17" s="2" t="inlineStr">
        <is>
          <t>2) XLOOKUP: sqft for unit 301</t>
        </is>
      </c>
      <c r="C17" s="20">
        <f>XLOOKUP("301",$A$5:$A$12,$C$5:$C$12,"n/a")</f>
        <v/>
      </c>
    </row>
    <row r="18">
      <c r="A18" s="2" t="inlineStr">
        <is>
          <t>3) SUMIFS rent by type — 1BR</t>
        </is>
      </c>
      <c r="C18" s="19">
        <f>SUMIFS($D$5:$D$12,$B$5:$B$12,"1BR")</f>
        <v/>
      </c>
    </row>
    <row r="19">
      <c r="A19" s="2" t="inlineStr">
        <is>
          <t xml:space="preserve">    2BR</t>
        </is>
      </c>
      <c r="C19" s="21">
        <f>SUMIFS($D$5:$D$12,$B$5:$B$12,"2BR")</f>
        <v/>
      </c>
    </row>
    <row r="20">
      <c r="A20" s="2" t="inlineStr">
        <is>
          <t xml:space="preserve">    3BR</t>
        </is>
      </c>
      <c r="C20" s="21">
        <f>SUMIFS($D$5:$D$12,$B$5:$B$12,"3BR")</f>
        <v/>
      </c>
    </row>
    <row r="21">
      <c r="A21" s="2" t="inlineStr">
        <is>
          <t>5) IFERROR lookup of unit 999</t>
        </is>
      </c>
      <c r="C21" s="14">
        <f>IFERROR(INDEX($D$5:$D$12,MATCH("999",$A$5:$A$12,0)),"not found")</f>
        <v/>
      </c>
    </row>
  </sheetData>
  <mergeCells count="1">
    <mergeCell ref="A1:G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8" t="inlineStr">
        <is>
          <t>Cell</t>
        </is>
      </c>
      <c r="B3" s="8" t="inlineStr">
        <is>
          <t>Formula</t>
        </is>
      </c>
      <c r="C3" s="8" t="inlineStr">
        <is>
          <t>Plain-English</t>
        </is>
      </c>
      <c r="D3" s="8" t="inlineStr">
        <is>
          <t>Shortcut</t>
        </is>
      </c>
      <c r="E3" s="8" t="inlineStr">
        <is>
          <t>Common mistake</t>
        </is>
      </c>
    </row>
    <row r="4" ht="42" customHeight="1">
      <c r="A4" s="22" t="inlineStr">
        <is>
          <t>C16</t>
        </is>
      </c>
      <c r="B4" s="23" t="inlineStr">
        <is>
          <t>INDEX/MATCH</t>
        </is>
      </c>
      <c r="C4" s="23" t="inlineStr">
        <is>
          <t>Row of unit 201 -&gt; its in-place rent.</t>
        </is>
      </c>
      <c r="D4" s="23" t="inlineStr">
        <is>
          <t>Type INDEX(, then MATCH(</t>
        </is>
      </c>
      <c r="E4" s="23" t="inlineStr">
        <is>
          <t>Using VLOOKUP and breaking when a column is inserted</t>
        </is>
      </c>
    </row>
    <row r="5" ht="42" customHeight="1">
      <c r="A5" s="22" t="inlineStr">
        <is>
          <t>C17</t>
        </is>
      </c>
      <c r="B5" s="23" t="inlineStr">
        <is>
          <t>XLOOKUP</t>
        </is>
      </c>
      <c r="C5" s="23" t="inlineStr">
        <is>
          <t>SqFt for unit 301 with a not-found fallback.</t>
        </is>
      </c>
      <c r="D5" s="23" t="inlineStr">
        <is>
          <t>Name + Tab to autocomplete</t>
        </is>
      </c>
      <c r="E5" s="23" t="inlineStr">
        <is>
          <t>Omitting the if_not_found arg -&gt; #N/A</t>
        </is>
      </c>
    </row>
    <row r="6" ht="42" customHeight="1">
      <c r="A6" s="22" t="inlineStr">
        <is>
          <t>C18</t>
        </is>
      </c>
      <c r="B6" s="23" t="inlineStr">
        <is>
          <t>SUMIFS</t>
        </is>
      </c>
      <c r="C6" s="23" t="inlineStr">
        <is>
          <t>Total rent by unit type.</t>
        </is>
      </c>
      <c r="D6" s="23" t="inlineStr">
        <is>
          <t>Anchor criteria ranges with F4</t>
        </is>
      </c>
      <c r="E6" s="23" t="inlineStr">
        <is>
          <t>Putting sum_range last (it goes FIRST)</t>
        </is>
      </c>
    </row>
    <row r="7" ht="42" customHeight="1">
      <c r="A7" s="22" t="inlineStr">
        <is>
          <t>G5</t>
        </is>
      </c>
      <c r="B7" s="23" t="inlineStr">
        <is>
          <t>IF</t>
        </is>
      </c>
      <c r="C7" s="23" t="inlineStr">
        <is>
          <t>Below-market flag.</t>
        </is>
      </c>
      <c r="D7" s="23" t="inlineStr">
        <is>
          <t>Ctrl+D to fill down</t>
        </is>
      </c>
      <c r="E7" s="23" t="inlineStr">
        <is>
          <t>Comparing the wrong columns</t>
        </is>
      </c>
    </row>
    <row r="8" ht="42" customHeight="1">
      <c r="A8" s="22" t="inlineStr">
        <is>
          <t>H5</t>
        </is>
      </c>
      <c r="B8" s="23" t="inlineStr">
        <is>
          <t>EOMONTH</t>
        </is>
      </c>
      <c r="C8" s="23" t="inlineStr">
        <is>
          <t>Lease-end month-end.</t>
        </is>
      </c>
      <c r="D8" s="23" t="inlineStr">
        <is>
          <t>EOMONTH(date,0)</t>
        </is>
      </c>
      <c r="E8" s="23" t="inlineStr">
        <is>
          <t>Using EDATE when you meant the month END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